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3250" windowHeight="96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44525"/>
</workbook>
</file>

<file path=xl/calcChain.xml><?xml version="1.0" encoding="utf-8"?>
<calcChain xmlns="http://schemas.openxmlformats.org/spreadsheetml/2006/main">
  <c r="I37" i="1" l="1"/>
  <c r="I38" i="1"/>
  <c r="I9" i="1"/>
  <c r="I10" i="1"/>
  <c r="I11" i="1"/>
  <c r="I12" i="1"/>
  <c r="I13" i="1"/>
  <c r="I14" i="1"/>
  <c r="I15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8" i="1"/>
  <c r="D37" i="1"/>
  <c r="D38" i="1"/>
  <c r="D29" i="1"/>
  <c r="D19" i="1"/>
  <c r="D14" i="1"/>
  <c r="D9" i="1" s="1"/>
  <c r="D8" i="1" s="1"/>
  <c r="D12" i="1"/>
  <c r="D10" i="1"/>
  <c r="L35" i="1" l="1"/>
  <c r="L34" i="1"/>
  <c r="H32" i="1"/>
  <c r="F29" i="1"/>
  <c r="G29" i="1"/>
  <c r="H29" i="1" s="1"/>
  <c r="K29" i="1"/>
  <c r="M29" i="1"/>
  <c r="M28" i="1" s="1"/>
  <c r="H27" i="1"/>
  <c r="J27" i="1"/>
  <c r="L29" i="1" l="1"/>
  <c r="J29" i="1"/>
  <c r="F38" i="1"/>
  <c r="E38" i="1"/>
  <c r="G38" i="1"/>
  <c r="H38" i="1" s="1"/>
  <c r="K38" i="1"/>
  <c r="M38" i="1"/>
  <c r="C38" i="1"/>
  <c r="C37" i="1"/>
  <c r="F27" i="1"/>
  <c r="J16" i="1"/>
  <c r="N38" i="1" l="1"/>
  <c r="L38" i="1"/>
  <c r="J38" i="1"/>
  <c r="L20" i="1"/>
  <c r="L15" i="1"/>
  <c r="M12" i="1"/>
  <c r="K12" i="1"/>
  <c r="H17" i="1"/>
  <c r="H16" i="1"/>
  <c r="E29" i="1" l="1"/>
  <c r="C29" i="1"/>
  <c r="E19" i="1"/>
  <c r="G19" i="1"/>
  <c r="K19" i="1"/>
  <c r="M19" i="1"/>
  <c r="C19" i="1"/>
  <c r="N17" i="1"/>
  <c r="L17" i="1"/>
  <c r="F16" i="1"/>
  <c r="F17" i="1"/>
  <c r="J15" i="1"/>
  <c r="J17" i="1"/>
  <c r="E14" i="1"/>
  <c r="G14" i="1"/>
  <c r="K14" i="1"/>
  <c r="M14" i="1"/>
  <c r="M37" i="1" s="1"/>
  <c r="C14" i="1"/>
  <c r="K37" i="1" l="1"/>
  <c r="G37" i="1"/>
  <c r="J37" i="1" s="1"/>
  <c r="E37" i="1"/>
  <c r="F37" i="1" s="1"/>
  <c r="N37" i="1"/>
  <c r="H37" i="1"/>
  <c r="L19" i="1"/>
  <c r="J19" i="1"/>
  <c r="F19" i="1"/>
  <c r="L14" i="1"/>
  <c r="H14" i="1"/>
  <c r="H19" i="1"/>
  <c r="F14" i="1"/>
  <c r="J14" i="1"/>
  <c r="L37" i="1" l="1"/>
  <c r="M10" i="1"/>
  <c r="M9" i="1" s="1"/>
  <c r="K10" i="1"/>
  <c r="K9" i="1" s="1"/>
  <c r="G10" i="1"/>
  <c r="E10" i="1"/>
  <c r="C10" i="1"/>
  <c r="N31" i="1" l="1"/>
  <c r="L31" i="1"/>
  <c r="J31" i="1"/>
  <c r="H31" i="1"/>
  <c r="F31" i="1"/>
  <c r="F18" i="1" l="1"/>
  <c r="H18" i="1"/>
  <c r="N11" i="1" l="1"/>
  <c r="N13" i="1"/>
  <c r="N15" i="1"/>
  <c r="N18" i="1"/>
  <c r="N20" i="1"/>
  <c r="N25" i="1"/>
  <c r="N26" i="1"/>
  <c r="N30" i="1"/>
  <c r="N33" i="1"/>
  <c r="N34" i="1"/>
  <c r="N35" i="1"/>
  <c r="L11" i="1"/>
  <c r="L13" i="1"/>
  <c r="L18" i="1"/>
  <c r="L25" i="1"/>
  <c r="L26" i="1"/>
  <c r="L30" i="1"/>
  <c r="L33" i="1"/>
  <c r="J11" i="1"/>
  <c r="J13" i="1"/>
  <c r="J18" i="1"/>
  <c r="J20" i="1"/>
  <c r="J25" i="1"/>
  <c r="J26" i="1"/>
  <c r="J30" i="1"/>
  <c r="J33" i="1"/>
  <c r="J34" i="1"/>
  <c r="J35" i="1"/>
  <c r="H11" i="1"/>
  <c r="H13" i="1"/>
  <c r="H15" i="1"/>
  <c r="H20" i="1"/>
  <c r="H21" i="1"/>
  <c r="H25" i="1"/>
  <c r="H26" i="1"/>
  <c r="H30" i="1"/>
  <c r="H33" i="1"/>
  <c r="H34" i="1"/>
  <c r="H35" i="1"/>
  <c r="N23" i="1" l="1"/>
  <c r="C12" i="1"/>
  <c r="C9" i="1" s="1"/>
  <c r="N10" i="1" l="1"/>
  <c r="N14" i="1"/>
  <c r="N29" i="1"/>
  <c r="N12" i="1"/>
  <c r="N19" i="1"/>
  <c r="N22" i="1"/>
  <c r="N24" i="1"/>
  <c r="N9" i="1" l="1"/>
  <c r="N28" i="1"/>
  <c r="C8" i="1"/>
  <c r="M8" i="1"/>
  <c r="K8" i="1"/>
  <c r="N8" i="1" l="1"/>
  <c r="F11" i="1"/>
  <c r="F13" i="1"/>
  <c r="F15" i="1"/>
  <c r="F20" i="1"/>
  <c r="F30" i="1"/>
  <c r="F33" i="1"/>
  <c r="F34" i="1"/>
  <c r="F35" i="1"/>
  <c r="G12" i="1" l="1"/>
  <c r="G9" i="1" s="1"/>
  <c r="E12" i="1"/>
  <c r="E9" i="1" s="1"/>
  <c r="L9" i="1" l="1"/>
  <c r="H9" i="1"/>
  <c r="J9" i="1"/>
  <c r="F9" i="1"/>
  <c r="H22" i="1"/>
  <c r="J22" i="1"/>
  <c r="L22" i="1"/>
  <c r="J24" i="1"/>
  <c r="H24" i="1"/>
  <c r="L24" i="1"/>
  <c r="J23" i="1"/>
  <c r="H23" i="1"/>
  <c r="L23" i="1"/>
  <c r="H12" i="1"/>
  <c r="J12" i="1"/>
  <c r="L12" i="1"/>
  <c r="J10" i="1"/>
  <c r="L10" i="1"/>
  <c r="H10" i="1"/>
  <c r="F26" i="1"/>
  <c r="F25" i="1"/>
  <c r="F24" i="1"/>
  <c r="F23" i="1"/>
  <c r="F22" i="1"/>
  <c r="F21" i="1"/>
  <c r="F12" i="1"/>
  <c r="F10" i="1"/>
  <c r="J28" i="1" l="1"/>
  <c r="H28" i="1"/>
  <c r="L28" i="1"/>
  <c r="G8" i="1"/>
  <c r="F28" i="1"/>
  <c r="E8" i="1"/>
  <c r="L8" i="1" l="1"/>
  <c r="H8" i="1"/>
  <c r="J8" i="1"/>
  <c r="F8" i="1"/>
</calcChain>
</file>

<file path=xl/sharedStrings.xml><?xml version="1.0" encoding="utf-8"?>
<sst xmlns="http://schemas.openxmlformats.org/spreadsheetml/2006/main" count="76" uniqueCount="76">
  <si>
    <t>Наименование показателя</t>
  </si>
  <si>
    <t>Код вида доходов бюджетов по статьям классификации доходов бюджетов</t>
  </si>
  <si>
    <t>ДОХОДЫ БЮДЖЕТА ВСЕГО, в том числе:</t>
  </si>
  <si>
    <t>НАЛОГОВЫЕ И НЕНАЛОГОВЫЕ ДОХОДЫ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</si>
  <si>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</si>
  <si>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</si>
  <si>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</si>
  <si>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</si>
  <si>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</si>
  <si>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</si>
  <si>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</si>
  <si>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</si>
  <si>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</si>
  <si>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</si>
  <si>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</si>
  <si>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</si>
  <si>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НАЛОГИ НА ИМУЩЕСТВО</t>
  </si>
  <si>
    <t>1 06 00000 00 0000 000</t>
  </si>
  <si>
    <t>Налог на имущество организаций</t>
  </si>
  <si>
    <t>1 06 02000 02 0000 110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</si>
  <si>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</si>
  <si>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</si>
  <si>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</si>
  <si>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</si>
  <si>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</si>
  <si>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</si>
  <si>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ДОХОДЫ ОТ ОКАЗАНИЯ ПЛАТНЫХ УСЛУГ (РАБОТ)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</si>
  <si>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</si>
  <si>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</si>
  <si>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</si>
  <si>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</si>
  <si>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</si>
  <si>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</si>
  <si>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</si>
  <si>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БЕЗВОЗМЕЗДНЫЕ ПОСТУПЛЕНИЯ</t>
  </si>
  <si>
    <t>2 00 00000 00 0000 000</t>
  </si>
  <si>
    <t xml:space="preserve">БЕЗВОЗМЕЗДНЫЕ ПОСТУПЛЕНИЯ ОТ ДРУГИХ БЮДЖЕТОВ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</si>
  <si>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</si>
  <si>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</si>
  <si>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</si>
  <si>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2 02 00000 00 0000 150</t>
  </si>
  <si>
    <t>2 02 10000 00 0000 150</t>
  </si>
  <si>
    <t>2 02 20000 00 0000 150</t>
  </si>
  <si>
    <t>2 02 30000 00 0000 150</t>
  </si>
  <si>
    <t>2 02 40000 00 0000 150</t>
  </si>
  <si>
    <t>(тыс. рублей)</t>
  </si>
  <si>
    <t>Прогноз                                            на 2023 год</t>
  </si>
  <si>
    <t>к пояснительной записке</t>
  </si>
  <si>
    <t>Прогноз                                            на 2024 год</t>
  </si>
  <si>
    <t>Отклонение прогноза на 2024 год к прогнозу на 2023 год, %</t>
  </si>
  <si>
    <t>Дотации бюджетам бюджетной системы Российской Федерации, в том числе:</t>
  </si>
  <si>
    <t>СВЕДЕНИЯ О ДОХОДАХ РАЙОННОГО БЮДЖЕТА ПО ВИДАМ ДОХОДОВ НА 2023 ГОД И НА ПЛАНОВЫЙ ПЕРИОД 2024 И 2025 ГОДОВ В СРАВНЕНИИ С ОЖИДАЕМЫМ ИСПОЛНЕНИЕМ ЗА 2022 ГОД И ОТЧЕТОМ ЗА 2021 ГОД</t>
  </si>
  <si>
    <t xml:space="preserve">Приложение </t>
  </si>
  <si>
    <t>Фактическое поступление за 2021 год</t>
  </si>
  <si>
    <t>Ожидаемое исполнение за 2022 год</t>
  </si>
  <si>
    <t>Отклоне-ние к факту 2021 года, %</t>
  </si>
  <si>
    <t>Отклонение прогноза на 2023 год, %</t>
  </si>
  <si>
    <t>к факту 2021 года</t>
  </si>
  <si>
    <t>к оценке на 2022 год</t>
  </si>
  <si>
    <t>Прогноз                                            на 2025 год</t>
  </si>
  <si>
    <t>Отклонение прогноза на 2025 год к прогнозу на 2024 год, %</t>
  </si>
  <si>
    <t>Доходы от уплаты акцизов на нефтепродукты</t>
  </si>
  <si>
    <t>Единый сельскохозяйственный налог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</si>
  <si>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</si>
  <si>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</si>
  <si>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1 05 02000 00 0000 110</t>
  </si>
  <si>
    <t>1 05 03000 00 0000 110</t>
  </si>
  <si>
    <t>1 05 04000 01 0000 110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</si>
  <si>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</si>
  <si>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</si>
  <si>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2 02 15001 050000 150</t>
  </si>
  <si>
    <t>2 02 15002 05 0000 150</t>
  </si>
  <si>
    <t>налоговые</t>
  </si>
  <si>
    <t>неналоговые</t>
  </si>
  <si>
    <t>Прогноз на 2022 год (первоначальный план)</t>
  </si>
  <si>
    <t>к прогнозу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</si>
</sst>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2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" fontId="7" fillId="0" borderId="4">
      <alignment horizontal="right" wrapText="1"/>
    </xf>
    <xf numFmtId="0" fontId="7" fillId="0" borderId="5">
      <alignment horizontal="left" wrapText="1" indent="2"/>
    </xf>
    <xf numFmtId="49" fontId="7" fillId="0" borderId="6">
      <alignment horizontal="center" wrapText="1"/>
    </xf>
  </cellStyleXfs>
  <cellXfs count="46">
    <xf numFmtId="0" fontId="0" fillId="0" borderId="0" xfId="0"/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49" fontId="1" fillId="0" borderId="0" xfId="0" applyNumberFormat="1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10" fillId="0" borderId="0" xfId="0" applyFont="1" applyFill="1"/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right" vertical="top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4" fontId="9" fillId="2" borderId="1" xfId="1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/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/>
    </xf>
    <xf numFmtId="49" fontId="11" fillId="3" borderId="1" xfId="0" applyNumberFormat="1" applyFont="1" applyFill="1" applyBorder="1" applyAlignment="1">
      <alignment vertical="top"/>
    </xf>
    <xf numFmtId="4" fontId="11" fillId="3" borderId="1" xfId="0" applyNumberFormat="1" applyFont="1" applyFill="1" applyBorder="1" applyAlignment="1">
      <alignment horizontal="center" vertical="top"/>
    </xf>
    <xf numFmtId="4" fontId="10" fillId="3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">
    <cellStyle name="xl31" xfId="2"/>
    <cellStyle name="xl46" xfId="3"/>
    <cellStyle name="xl7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M16" sqref="M16"/>
    </sheetView>
  </sheetViews>
  <sheetFormatPr defaultColWidth="9" defaultRowHeight="15.75" x14ac:dyDescent="0.25"/>
  <cols>
    <col min="1" max="1" width="43.5" style="1" customWidth="1"/>
    <col min="2" max="2" width="19.875" style="2" customWidth="1"/>
    <col min="3" max="5" width="13.375" style="22" customWidth="1"/>
    <col min="6" max="6" width="9.25" style="22" customWidth="1"/>
    <col min="7" max="7" width="13.375" style="22" customWidth="1"/>
    <col min="8" max="8" width="10.875" style="22" customWidth="1"/>
    <col min="9" max="9" width="10.375" style="22" customWidth="1"/>
    <col min="10" max="10" width="10.875" style="22" customWidth="1"/>
    <col min="11" max="11" width="13.375" style="22" customWidth="1"/>
    <col min="12" max="12" width="12.5" style="22" customWidth="1"/>
    <col min="13" max="13" width="13.375" style="22" customWidth="1"/>
    <col min="14" max="14" width="13" style="22" customWidth="1"/>
    <col min="15" max="16384" width="9" style="4"/>
  </cols>
  <sheetData>
    <row r="1" spans="1:14" x14ac:dyDescent="0.25">
      <c r="M1" s="22" t="s">
        <v>52</v>
      </c>
    </row>
    <row r="2" spans="1:14" x14ac:dyDescent="0.25">
      <c r="M2" s="23" t="s">
        <v>47</v>
      </c>
    </row>
    <row r="4" spans="1:14" s="5" customFormat="1" ht="34.5" customHeight="1" x14ac:dyDescent="0.25">
      <c r="A4" s="41" t="s">
        <v>51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5" customFormat="1" x14ac:dyDescent="0.25">
      <c r="A5" s="1"/>
      <c r="B5" s="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 t="s">
        <v>45</v>
      </c>
    </row>
    <row r="6" spans="1:14" s="6" customFormat="1" ht="36.75" customHeight="1" x14ac:dyDescent="0.25">
      <c r="A6" s="44" t="s">
        <v>0</v>
      </c>
      <c r="B6" s="45" t="s">
        <v>1</v>
      </c>
      <c r="C6" s="40" t="s">
        <v>53</v>
      </c>
      <c r="D6" s="42" t="s">
        <v>74</v>
      </c>
      <c r="E6" s="40" t="s">
        <v>54</v>
      </c>
      <c r="F6" s="40" t="s">
        <v>55</v>
      </c>
      <c r="G6" s="40" t="s">
        <v>46</v>
      </c>
      <c r="H6" s="40" t="s">
        <v>56</v>
      </c>
      <c r="I6" s="40"/>
      <c r="J6" s="40"/>
      <c r="K6" s="40" t="s">
        <v>48</v>
      </c>
      <c r="L6" s="42" t="s">
        <v>49</v>
      </c>
      <c r="M6" s="40" t="s">
        <v>59</v>
      </c>
      <c r="N6" s="42" t="s">
        <v>60</v>
      </c>
    </row>
    <row r="7" spans="1:14" s="6" customFormat="1" ht="46.5" customHeight="1" x14ac:dyDescent="0.25">
      <c r="A7" s="44"/>
      <c r="B7" s="45"/>
      <c r="C7" s="40"/>
      <c r="D7" s="43"/>
      <c r="E7" s="40"/>
      <c r="F7" s="40"/>
      <c r="G7" s="40"/>
      <c r="H7" s="39" t="s">
        <v>57</v>
      </c>
      <c r="I7" s="39" t="s">
        <v>75</v>
      </c>
      <c r="J7" s="39" t="s">
        <v>58</v>
      </c>
      <c r="K7" s="40"/>
      <c r="L7" s="43"/>
      <c r="M7" s="40"/>
      <c r="N7" s="43"/>
    </row>
    <row r="8" spans="1:14" x14ac:dyDescent="0.25">
      <c r="A8" s="7" t="s">
        <v>2</v>
      </c>
      <c r="B8" s="8"/>
      <c r="C8" s="25">
        <f>C9+C28</f>
        <v>420119.47000000003</v>
      </c>
      <c r="D8" s="25">
        <f>D9+D28</f>
        <v>408856.75</v>
      </c>
      <c r="E8" s="25">
        <f>E9+E28</f>
        <v>487889.66</v>
      </c>
      <c r="F8" s="25">
        <f t="shared" ref="F8:F34" si="0">E8/C8*100</f>
        <v>116.13117097381847</v>
      </c>
      <c r="G8" s="25">
        <f>G9+G28</f>
        <v>482784.30000000005</v>
      </c>
      <c r="H8" s="25">
        <f>G8/C8*100</f>
        <v>114.9159547402076</v>
      </c>
      <c r="I8" s="25">
        <f>G8/D8*100</f>
        <v>118.08152855492786</v>
      </c>
      <c r="J8" s="25">
        <f>G8/E8*100</f>
        <v>98.953583070401635</v>
      </c>
      <c r="K8" s="25">
        <f>K9+K28</f>
        <v>438056.31000000006</v>
      </c>
      <c r="L8" s="25">
        <f>K8/G8*100</f>
        <v>90.735409167199521</v>
      </c>
      <c r="M8" s="25">
        <f>M9+M28</f>
        <v>443297.13</v>
      </c>
      <c r="N8" s="25">
        <f>M8/K8*100</f>
        <v>101.19638043793957</v>
      </c>
    </row>
    <row r="9" spans="1:14" s="15" customFormat="1" x14ac:dyDescent="0.25">
      <c r="A9" s="7" t="s">
        <v>3</v>
      </c>
      <c r="B9" s="14" t="s">
        <v>4</v>
      </c>
      <c r="C9" s="25">
        <f>C10+C12+C14+C19+C21+C22+C23+C24+C25+C26+C27</f>
        <v>93385.95</v>
      </c>
      <c r="D9" s="25">
        <f>D10+D12+D14+D19+D21+D22+D23+D24+D25+D26+D27</f>
        <v>78128.800000000003</v>
      </c>
      <c r="E9" s="25">
        <f>E10+E12+E14+E19+E21+E22+E23+E24+E25+E26+E27</f>
        <v>104298.79999999999</v>
      </c>
      <c r="F9" s="25">
        <f t="shared" si="0"/>
        <v>111.68575144333811</v>
      </c>
      <c r="G9" s="25">
        <f t="shared" ref="G9:M9" si="1">G10+G12+G14+G19+G21+G22+G23+G24+G25+G26+G27</f>
        <v>94227.900000000009</v>
      </c>
      <c r="H9" s="25">
        <f>G9/C9*100</f>
        <v>100.90158101941459</v>
      </c>
      <c r="I9" s="25">
        <f t="shared" ref="I9:I38" si="2">G9/D9*100</f>
        <v>120.60584573166362</v>
      </c>
      <c r="J9" s="25">
        <f>G9/E9*100</f>
        <v>90.344184209214319</v>
      </c>
      <c r="K9" s="25">
        <f t="shared" si="1"/>
        <v>97414.290000000008</v>
      </c>
      <c r="L9" s="25">
        <f>K9/G9*100</f>
        <v>103.38157806764239</v>
      </c>
      <c r="M9" s="25">
        <f t="shared" si="1"/>
        <v>101719.07</v>
      </c>
      <c r="N9" s="25">
        <f t="shared" ref="N9:N38" si="3">M9/K9*100</f>
        <v>104.41904365365697</v>
      </c>
    </row>
    <row r="10" spans="1:14" x14ac:dyDescent="0.25">
      <c r="A10" s="9" t="s">
        <v>5</v>
      </c>
      <c r="B10" s="13" t="s">
        <v>6</v>
      </c>
      <c r="C10" s="26">
        <f>C11</f>
        <v>21931.78</v>
      </c>
      <c r="D10" s="26">
        <f>D11</f>
        <v>22461.1</v>
      </c>
      <c r="E10" s="26">
        <f>E11</f>
        <v>24175.1</v>
      </c>
      <c r="F10" s="26">
        <f t="shared" si="0"/>
        <v>110.22862713377573</v>
      </c>
      <c r="G10" s="26">
        <f>G11</f>
        <v>25441.1</v>
      </c>
      <c r="H10" s="26">
        <f t="shared" ref="H10:H35" si="4">G10/C10*100</f>
        <v>116.00107241637478</v>
      </c>
      <c r="I10" s="26">
        <f t="shared" si="2"/>
        <v>113.26738227424302</v>
      </c>
      <c r="J10" s="26">
        <f t="shared" ref="J10:J35" si="5">G10/E10*100</f>
        <v>105.23679322939718</v>
      </c>
      <c r="K10" s="26">
        <f>K11</f>
        <v>26708.89</v>
      </c>
      <c r="L10" s="26">
        <f t="shared" ref="L10:L38" si="6">K10/G10*100</f>
        <v>104.98323578776075</v>
      </c>
      <c r="M10" s="26">
        <f>M11</f>
        <v>28066.74</v>
      </c>
      <c r="N10" s="26">
        <f t="shared" si="3"/>
        <v>105.08388779915603</v>
      </c>
    </row>
    <row r="11" spans="1:14" x14ac:dyDescent="0.25">
      <c r="A11" s="9" t="s">
        <v>7</v>
      </c>
      <c r="B11" s="13" t="s">
        <v>8</v>
      </c>
      <c r="C11" s="26">
        <v>21931.78</v>
      </c>
      <c r="D11" s="26">
        <v>22461.1</v>
      </c>
      <c r="E11" s="26">
        <v>24175.1</v>
      </c>
      <c r="F11" s="26">
        <f t="shared" si="0"/>
        <v>110.22862713377573</v>
      </c>
      <c r="G11" s="26">
        <v>25441.1</v>
      </c>
      <c r="H11" s="26">
        <f t="shared" si="4"/>
        <v>116.00107241637478</v>
      </c>
      <c r="I11" s="26">
        <f t="shared" si="2"/>
        <v>113.26738227424302</v>
      </c>
      <c r="J11" s="26">
        <f t="shared" si="5"/>
        <v>105.23679322939718</v>
      </c>
      <c r="K11" s="26">
        <v>26708.89</v>
      </c>
      <c r="L11" s="26">
        <f t="shared" si="6"/>
        <v>104.98323578776075</v>
      </c>
      <c r="M11" s="26">
        <v>28066.74</v>
      </c>
      <c r="N11" s="26">
        <f t="shared" si="3"/>
        <v>105.08388779915603</v>
      </c>
    </row>
    <row r="12" spans="1:14" ht="47.25" x14ac:dyDescent="0.25">
      <c r="A12" s="9" t="s">
        <v>9</v>
      </c>
      <c r="B12" s="13" t="s">
        <v>10</v>
      </c>
      <c r="C12" s="26">
        <f>C13</f>
        <v>6092.48</v>
      </c>
      <c r="D12" s="26">
        <f>D13</f>
        <v>6297</v>
      </c>
      <c r="E12" s="26">
        <f>E13</f>
        <v>7369.1</v>
      </c>
      <c r="F12" s="26">
        <f t="shared" si="0"/>
        <v>120.95402857292927</v>
      </c>
      <c r="G12" s="26">
        <f>G13</f>
        <v>6557</v>
      </c>
      <c r="H12" s="26">
        <f t="shared" si="4"/>
        <v>107.62448132780085</v>
      </c>
      <c r="I12" s="26">
        <f t="shared" si="2"/>
        <v>104.12895029379069</v>
      </c>
      <c r="J12" s="26">
        <f t="shared" si="5"/>
        <v>88.979658302913506</v>
      </c>
      <c r="K12" s="26">
        <f>K13</f>
        <v>6840</v>
      </c>
      <c r="L12" s="26">
        <f t="shared" si="6"/>
        <v>104.31599816989477</v>
      </c>
      <c r="M12" s="26">
        <f>M13</f>
        <v>7219</v>
      </c>
      <c r="N12" s="26">
        <f t="shared" si="3"/>
        <v>105.54093567251461</v>
      </c>
    </row>
    <row r="13" spans="1:14" x14ac:dyDescent="0.25">
      <c r="A13" s="9" t="s">
        <v>61</v>
      </c>
      <c r="B13" s="13" t="s">
        <v>11</v>
      </c>
      <c r="C13" s="26">
        <v>6092.48</v>
      </c>
      <c r="D13" s="26">
        <v>6297</v>
      </c>
      <c r="E13" s="26">
        <v>7369.1</v>
      </c>
      <c r="F13" s="26">
        <f t="shared" si="0"/>
        <v>120.95402857292927</v>
      </c>
      <c r="G13" s="26">
        <v>6557</v>
      </c>
      <c r="H13" s="26">
        <f t="shared" si="4"/>
        <v>107.62448132780085</v>
      </c>
      <c r="I13" s="26">
        <f t="shared" si="2"/>
        <v>104.12895029379069</v>
      </c>
      <c r="J13" s="26">
        <f t="shared" si="5"/>
        <v>88.979658302913506</v>
      </c>
      <c r="K13" s="26">
        <v>6840</v>
      </c>
      <c r="L13" s="26">
        <f t="shared" si="6"/>
        <v>104.31599816989477</v>
      </c>
      <c r="M13" s="26">
        <v>7219</v>
      </c>
      <c r="N13" s="26">
        <f t="shared" si="3"/>
        <v>105.54093567251461</v>
      </c>
    </row>
    <row r="14" spans="1:14" x14ac:dyDescent="0.25">
      <c r="A14" s="9" t="s">
        <v>12</v>
      </c>
      <c r="B14" s="13" t="s">
        <v>13</v>
      </c>
      <c r="C14" s="26">
        <f>C15+C16+C17+C18</f>
        <v>34033.270000000004</v>
      </c>
      <c r="D14" s="26">
        <f>D15+D16+D17+D18</f>
        <v>25606</v>
      </c>
      <c r="E14" s="26">
        <f t="shared" ref="E14:M14" si="7">E15+E16+E17+E18</f>
        <v>45190.1</v>
      </c>
      <c r="F14" s="26">
        <f t="shared" si="0"/>
        <v>132.78212760630993</v>
      </c>
      <c r="G14" s="26">
        <f t="shared" si="7"/>
        <v>38271</v>
      </c>
      <c r="H14" s="26">
        <f t="shared" si="4"/>
        <v>112.4517273832341</v>
      </c>
      <c r="I14" s="26">
        <f t="shared" si="2"/>
        <v>149.46106381316881</v>
      </c>
      <c r="J14" s="26">
        <f t="shared" si="5"/>
        <v>84.68890310045785</v>
      </c>
      <c r="K14" s="26">
        <f t="shared" si="7"/>
        <v>39552.449999999997</v>
      </c>
      <c r="L14" s="26">
        <f t="shared" si="6"/>
        <v>103.34835776436466</v>
      </c>
      <c r="M14" s="26">
        <f t="shared" si="7"/>
        <v>41181.68</v>
      </c>
      <c r="N14" s="26">
        <f t="shared" si="3"/>
        <v>104.11916328824131</v>
      </c>
    </row>
    <row r="15" spans="1:14" ht="31.5" x14ac:dyDescent="0.25">
      <c r="A15" s="9" t="s">
        <v>14</v>
      </c>
      <c r="B15" s="13" t="s">
        <v>15</v>
      </c>
      <c r="C15" s="26">
        <v>31747.09</v>
      </c>
      <c r="D15" s="26">
        <v>24100</v>
      </c>
      <c r="E15" s="26">
        <v>43483</v>
      </c>
      <c r="F15" s="26">
        <f t="shared" si="0"/>
        <v>136.96688420891491</v>
      </c>
      <c r="G15" s="26">
        <v>36367</v>
      </c>
      <c r="H15" s="26">
        <f t="shared" si="4"/>
        <v>114.55223140136623</v>
      </c>
      <c r="I15" s="26">
        <f t="shared" si="2"/>
        <v>150.90041493775934</v>
      </c>
      <c r="J15" s="26">
        <f t="shared" si="5"/>
        <v>83.634983786767251</v>
      </c>
      <c r="K15" s="26">
        <v>37639.56</v>
      </c>
      <c r="L15" s="26">
        <f t="shared" si="6"/>
        <v>103.49921632249017</v>
      </c>
      <c r="M15" s="26">
        <v>39258.06</v>
      </c>
      <c r="N15" s="26">
        <f t="shared" si="3"/>
        <v>104.29999713067846</v>
      </c>
    </row>
    <row r="16" spans="1:14" ht="31.5" x14ac:dyDescent="0.25">
      <c r="A16" s="9" t="s">
        <v>63</v>
      </c>
      <c r="B16" s="13" t="s">
        <v>65</v>
      </c>
      <c r="C16" s="26">
        <v>424.47</v>
      </c>
      <c r="D16" s="26">
        <v>0</v>
      </c>
      <c r="E16" s="26">
        <v>1.7</v>
      </c>
      <c r="F16" s="26">
        <f t="shared" si="0"/>
        <v>0.40049944636841239</v>
      </c>
      <c r="G16" s="26">
        <v>0</v>
      </c>
      <c r="H16" s="26">
        <f t="shared" si="4"/>
        <v>0</v>
      </c>
      <c r="I16" s="26"/>
      <c r="J16" s="26">
        <f t="shared" si="5"/>
        <v>0</v>
      </c>
      <c r="K16" s="26">
        <v>0</v>
      </c>
      <c r="L16" s="26"/>
      <c r="M16" s="26">
        <v>0</v>
      </c>
      <c r="N16" s="26"/>
    </row>
    <row r="17" spans="1:14" x14ac:dyDescent="0.25">
      <c r="A17" s="9" t="s">
        <v>62</v>
      </c>
      <c r="B17" s="13" t="s">
        <v>66</v>
      </c>
      <c r="C17" s="26">
        <v>541.80999999999995</v>
      </c>
      <c r="D17" s="26">
        <v>406</v>
      </c>
      <c r="E17" s="26">
        <v>509.8</v>
      </c>
      <c r="F17" s="26">
        <f t="shared" si="0"/>
        <v>94.092024879570332</v>
      </c>
      <c r="G17" s="26">
        <v>404</v>
      </c>
      <c r="H17" s="26">
        <f t="shared" si="4"/>
        <v>74.564884369059271</v>
      </c>
      <c r="I17" s="26">
        <f t="shared" si="2"/>
        <v>99.50738916256158</v>
      </c>
      <c r="J17" s="26">
        <f t="shared" si="5"/>
        <v>79.246763436641814</v>
      </c>
      <c r="K17" s="26">
        <v>412.89</v>
      </c>
      <c r="L17" s="26">
        <f t="shared" si="6"/>
        <v>102.20049504950495</v>
      </c>
      <c r="M17" s="26">
        <v>423.62</v>
      </c>
      <c r="N17" s="26">
        <f t="shared" si="3"/>
        <v>102.59875511637482</v>
      </c>
    </row>
    <row r="18" spans="1:14" ht="31.5" x14ac:dyDescent="0.25">
      <c r="A18" s="9" t="s">
        <v>64</v>
      </c>
      <c r="B18" s="13" t="s">
        <v>67</v>
      </c>
      <c r="C18" s="26">
        <v>1319.9</v>
      </c>
      <c r="D18" s="26">
        <v>1100</v>
      </c>
      <c r="E18" s="26">
        <v>1195.5999999999999</v>
      </c>
      <c r="F18" s="26">
        <f t="shared" si="0"/>
        <v>90.582619895446612</v>
      </c>
      <c r="G18" s="26">
        <v>1500</v>
      </c>
      <c r="H18" s="26">
        <f t="shared" si="4"/>
        <v>113.64497310402302</v>
      </c>
      <c r="I18" s="26">
        <f t="shared" si="2"/>
        <v>136.36363636363635</v>
      </c>
      <c r="J18" s="26">
        <f t="shared" si="5"/>
        <v>125.46002007360322</v>
      </c>
      <c r="K18" s="26">
        <v>1500</v>
      </c>
      <c r="L18" s="26">
        <f t="shared" si="6"/>
        <v>100</v>
      </c>
      <c r="M18" s="26">
        <v>1500</v>
      </c>
      <c r="N18" s="26">
        <f t="shared" si="3"/>
        <v>100</v>
      </c>
    </row>
    <row r="19" spans="1:14" x14ac:dyDescent="0.25">
      <c r="A19" s="9" t="s">
        <v>16</v>
      </c>
      <c r="B19" s="13" t="s">
        <v>17</v>
      </c>
      <c r="C19" s="26">
        <f>C20</f>
        <v>7978.38</v>
      </c>
      <c r="D19" s="26">
        <f>D20</f>
        <v>7160</v>
      </c>
      <c r="E19" s="26">
        <f t="shared" ref="E19:M19" si="8">E20</f>
        <v>7160</v>
      </c>
      <c r="F19" s="26">
        <f t="shared" si="0"/>
        <v>89.742529185122791</v>
      </c>
      <c r="G19" s="26">
        <f t="shared" si="8"/>
        <v>7598</v>
      </c>
      <c r="H19" s="26">
        <f t="shared" si="4"/>
        <v>95.232365467676388</v>
      </c>
      <c r="I19" s="26">
        <f t="shared" si="2"/>
        <v>106.11731843575419</v>
      </c>
      <c r="J19" s="26">
        <f t="shared" si="5"/>
        <v>106.11731843575419</v>
      </c>
      <c r="K19" s="26">
        <f t="shared" si="8"/>
        <v>7993.1</v>
      </c>
      <c r="L19" s="26">
        <f t="shared" si="6"/>
        <v>105.20005264543302</v>
      </c>
      <c r="M19" s="26">
        <f t="shared" si="8"/>
        <v>8416.73</v>
      </c>
      <c r="N19" s="26">
        <f t="shared" si="3"/>
        <v>105.2999462036006</v>
      </c>
    </row>
    <row r="20" spans="1:14" x14ac:dyDescent="0.25">
      <c r="A20" s="9" t="s">
        <v>18</v>
      </c>
      <c r="B20" s="13" t="s">
        <v>19</v>
      </c>
      <c r="C20" s="26">
        <v>7978.38</v>
      </c>
      <c r="D20" s="26">
        <v>7160</v>
      </c>
      <c r="E20" s="26">
        <v>7160</v>
      </c>
      <c r="F20" s="26">
        <f t="shared" si="0"/>
        <v>89.742529185122791</v>
      </c>
      <c r="G20" s="26">
        <v>7598</v>
      </c>
      <c r="H20" s="26">
        <f t="shared" si="4"/>
        <v>95.232365467676388</v>
      </c>
      <c r="I20" s="26">
        <f t="shared" si="2"/>
        <v>106.11731843575419</v>
      </c>
      <c r="J20" s="26">
        <f t="shared" si="5"/>
        <v>106.11731843575419</v>
      </c>
      <c r="K20" s="26">
        <v>7993.1</v>
      </c>
      <c r="L20" s="26">
        <f t="shared" si="6"/>
        <v>105.20005264543302</v>
      </c>
      <c r="M20" s="26">
        <v>8416.73</v>
      </c>
      <c r="N20" s="26">
        <f t="shared" si="3"/>
        <v>105.2999462036006</v>
      </c>
    </row>
    <row r="21" spans="1:14" x14ac:dyDescent="0.25">
      <c r="A21" s="9" t="s">
        <v>20</v>
      </c>
      <c r="B21" s="13" t="s">
        <v>21</v>
      </c>
      <c r="C21" s="26">
        <v>95.5</v>
      </c>
      <c r="D21" s="26">
        <v>0</v>
      </c>
      <c r="E21" s="26">
        <v>0</v>
      </c>
      <c r="F21" s="26">
        <f t="shared" si="0"/>
        <v>0</v>
      </c>
      <c r="G21" s="26">
        <v>0</v>
      </c>
      <c r="H21" s="26">
        <f t="shared" si="4"/>
        <v>0</v>
      </c>
      <c r="I21" s="26"/>
      <c r="J21" s="26"/>
      <c r="K21" s="26">
        <v>0</v>
      </c>
      <c r="L21" s="26"/>
      <c r="M21" s="26"/>
      <c r="N21" s="26"/>
    </row>
    <row r="22" spans="1:14" ht="63" x14ac:dyDescent="0.25">
      <c r="A22" s="9" t="s">
        <v>22</v>
      </c>
      <c r="B22" s="13" t="s">
        <v>23</v>
      </c>
      <c r="C22" s="26">
        <v>5687.51</v>
      </c>
      <c r="D22" s="26">
        <v>4360</v>
      </c>
      <c r="E22" s="26">
        <v>5484.1</v>
      </c>
      <c r="F22" s="26">
        <f t="shared" si="0"/>
        <v>96.423566727794764</v>
      </c>
      <c r="G22" s="26">
        <v>4508.8</v>
      </c>
      <c r="H22" s="26">
        <f t="shared" si="4"/>
        <v>79.275465010171402</v>
      </c>
      <c r="I22" s="26">
        <f t="shared" si="2"/>
        <v>103.41284403669727</v>
      </c>
      <c r="J22" s="26">
        <f t="shared" si="5"/>
        <v>82.215860396418734</v>
      </c>
      <c r="K22" s="26">
        <v>4545.99</v>
      </c>
      <c r="L22" s="26">
        <f t="shared" si="6"/>
        <v>100.82483144073811</v>
      </c>
      <c r="M22" s="26">
        <v>4586.59</v>
      </c>
      <c r="N22" s="26">
        <f t="shared" si="3"/>
        <v>100.89309479343333</v>
      </c>
    </row>
    <row r="23" spans="1:14" ht="31.5" x14ac:dyDescent="0.25">
      <c r="A23" s="9" t="s">
        <v>24</v>
      </c>
      <c r="B23" s="13" t="s">
        <v>25</v>
      </c>
      <c r="C23" s="26">
        <v>490.15</v>
      </c>
      <c r="D23" s="26">
        <v>574.79999999999995</v>
      </c>
      <c r="E23" s="26">
        <v>239</v>
      </c>
      <c r="F23" s="26">
        <f t="shared" si="0"/>
        <v>48.760583494848518</v>
      </c>
      <c r="G23" s="26">
        <v>254</v>
      </c>
      <c r="H23" s="26">
        <f t="shared" si="4"/>
        <v>51.820871161889215</v>
      </c>
      <c r="I23" s="26">
        <f t="shared" si="2"/>
        <v>44.189283228949208</v>
      </c>
      <c r="J23" s="26">
        <f t="shared" si="5"/>
        <v>106.27615062761507</v>
      </c>
      <c r="K23" s="26">
        <v>254</v>
      </c>
      <c r="L23" s="26">
        <f t="shared" si="6"/>
        <v>100</v>
      </c>
      <c r="M23" s="26">
        <v>254</v>
      </c>
      <c r="N23" s="26">
        <f t="shared" si="3"/>
        <v>100</v>
      </c>
    </row>
    <row r="24" spans="1:14" ht="47.25" x14ac:dyDescent="0.25">
      <c r="A24" s="9" t="s">
        <v>26</v>
      </c>
      <c r="B24" s="13" t="s">
        <v>27</v>
      </c>
      <c r="C24" s="26">
        <v>10417.14</v>
      </c>
      <c r="D24" s="26">
        <v>10705</v>
      </c>
      <c r="E24" s="26">
        <v>12143</v>
      </c>
      <c r="F24" s="26">
        <f t="shared" si="0"/>
        <v>116.56750317265585</v>
      </c>
      <c r="G24" s="26">
        <v>10205</v>
      </c>
      <c r="H24" s="26">
        <f t="shared" si="4"/>
        <v>97.963548536354523</v>
      </c>
      <c r="I24" s="26">
        <f t="shared" si="2"/>
        <v>95.329285380663237</v>
      </c>
      <c r="J24" s="26">
        <f t="shared" si="5"/>
        <v>84.040187762496913</v>
      </c>
      <c r="K24" s="26">
        <v>10765.86</v>
      </c>
      <c r="L24" s="26">
        <f t="shared" si="6"/>
        <v>105.49593336599708</v>
      </c>
      <c r="M24" s="26">
        <v>11240.33</v>
      </c>
      <c r="N24" s="26">
        <f t="shared" si="3"/>
        <v>104.40717230207339</v>
      </c>
    </row>
    <row r="25" spans="1:14" ht="31.5" x14ac:dyDescent="0.25">
      <c r="A25" s="9" t="s">
        <v>28</v>
      </c>
      <c r="B25" s="13" t="s">
        <v>29</v>
      </c>
      <c r="C25" s="26">
        <v>945.31</v>
      </c>
      <c r="D25" s="26">
        <v>512.70000000000005</v>
      </c>
      <c r="E25" s="26">
        <v>1565.4</v>
      </c>
      <c r="F25" s="26">
        <f t="shared" si="0"/>
        <v>165.59647099893158</v>
      </c>
      <c r="G25" s="26">
        <v>402.5</v>
      </c>
      <c r="H25" s="26">
        <f t="shared" si="4"/>
        <v>42.578625001322315</v>
      </c>
      <c r="I25" s="26">
        <f t="shared" si="2"/>
        <v>78.505948897991018</v>
      </c>
      <c r="J25" s="26">
        <f t="shared" si="5"/>
        <v>25.712278012009708</v>
      </c>
      <c r="K25" s="26">
        <v>402.5</v>
      </c>
      <c r="L25" s="26">
        <f t="shared" si="6"/>
        <v>100</v>
      </c>
      <c r="M25" s="26">
        <v>402.5</v>
      </c>
      <c r="N25" s="26">
        <f t="shared" si="3"/>
        <v>100</v>
      </c>
    </row>
    <row r="26" spans="1:14" ht="31.5" x14ac:dyDescent="0.25">
      <c r="A26" s="9" t="s">
        <v>30</v>
      </c>
      <c r="B26" s="13" t="s">
        <v>31</v>
      </c>
      <c r="C26" s="26">
        <v>5081.57</v>
      </c>
      <c r="D26" s="26">
        <v>246</v>
      </c>
      <c r="E26" s="26">
        <v>863.3</v>
      </c>
      <c r="F26" s="26">
        <f t="shared" si="0"/>
        <v>16.988843999000309</v>
      </c>
      <c r="G26" s="26">
        <v>351.5</v>
      </c>
      <c r="H26" s="26">
        <f t="shared" si="4"/>
        <v>6.9171535568731723</v>
      </c>
      <c r="I26" s="26">
        <f t="shared" si="2"/>
        <v>142.88617886178864</v>
      </c>
      <c r="J26" s="26">
        <f t="shared" si="5"/>
        <v>40.715857755125683</v>
      </c>
      <c r="K26" s="26">
        <v>351.5</v>
      </c>
      <c r="L26" s="26">
        <f t="shared" si="6"/>
        <v>100</v>
      </c>
      <c r="M26" s="26">
        <v>351.5</v>
      </c>
      <c r="N26" s="26">
        <f t="shared" si="3"/>
        <v>100</v>
      </c>
    </row>
    <row r="27" spans="1:14" x14ac:dyDescent="0.25">
      <c r="A27" s="9" t="s">
        <v>32</v>
      </c>
      <c r="B27" s="13" t="s">
        <v>33</v>
      </c>
      <c r="C27" s="26">
        <v>632.86</v>
      </c>
      <c r="D27" s="26">
        <v>206.2</v>
      </c>
      <c r="E27" s="26">
        <v>109.7</v>
      </c>
      <c r="F27" s="26">
        <f t="shared" si="0"/>
        <v>17.334007521410737</v>
      </c>
      <c r="G27" s="26">
        <v>639</v>
      </c>
      <c r="H27" s="26">
        <f t="shared" si="4"/>
        <v>100.97019878014095</v>
      </c>
      <c r="I27" s="26">
        <f t="shared" si="2"/>
        <v>309.89330746847725</v>
      </c>
      <c r="J27" s="26">
        <f t="shared" si="5"/>
        <v>582.49772105742932</v>
      </c>
      <c r="K27" s="26"/>
      <c r="L27" s="26"/>
      <c r="M27" s="26"/>
      <c r="N27" s="26"/>
    </row>
    <row r="28" spans="1:14" s="17" customFormat="1" x14ac:dyDescent="0.25">
      <c r="A28" s="16" t="s">
        <v>34</v>
      </c>
      <c r="B28" s="14" t="s">
        <v>35</v>
      </c>
      <c r="C28" s="25">
        <v>326733.52</v>
      </c>
      <c r="D28" s="25">
        <v>330727.95</v>
      </c>
      <c r="E28" s="25">
        <v>383590.86</v>
      </c>
      <c r="F28" s="25">
        <f t="shared" si="0"/>
        <v>117.40174684250333</v>
      </c>
      <c r="G28" s="25">
        <v>388556.4</v>
      </c>
      <c r="H28" s="25">
        <f t="shared" si="4"/>
        <v>118.92149908586056</v>
      </c>
      <c r="I28" s="25">
        <f t="shared" si="2"/>
        <v>117.4852019613099</v>
      </c>
      <c r="J28" s="25">
        <f t="shared" si="5"/>
        <v>101.29448861216351</v>
      </c>
      <c r="K28" s="25">
        <v>340642.02</v>
      </c>
      <c r="L28" s="25">
        <f t="shared" si="6"/>
        <v>87.668616447959678</v>
      </c>
      <c r="M28" s="25">
        <f>M29</f>
        <v>341578.06</v>
      </c>
      <c r="N28" s="25">
        <f t="shared" si="3"/>
        <v>100.2747870036703</v>
      </c>
    </row>
    <row r="29" spans="1:14" s="11" customFormat="1" ht="31.5" x14ac:dyDescent="0.25">
      <c r="A29" s="10" t="s">
        <v>36</v>
      </c>
      <c r="B29" s="13" t="s">
        <v>40</v>
      </c>
      <c r="C29" s="26">
        <f>C30+C33+C34+C35</f>
        <v>326683.61</v>
      </c>
      <c r="D29" s="26">
        <f>D30+D33+D34+D35</f>
        <v>330727.94999999995</v>
      </c>
      <c r="E29" s="26">
        <f>E30+E33+E34+E35</f>
        <v>383439.49</v>
      </c>
      <c r="F29" s="26">
        <f t="shared" si="0"/>
        <v>117.37334787013036</v>
      </c>
      <c r="G29" s="26">
        <f t="shared" ref="G29:M29" si="9">G30+G33+G34+G35</f>
        <v>388556.4</v>
      </c>
      <c r="H29" s="26">
        <f t="shared" si="4"/>
        <v>118.93966764968712</v>
      </c>
      <c r="I29" s="26">
        <f t="shared" si="2"/>
        <v>117.48520196130991</v>
      </c>
      <c r="J29" s="26">
        <f t="shared" si="5"/>
        <v>101.33447652979093</v>
      </c>
      <c r="K29" s="26">
        <f t="shared" si="9"/>
        <v>340642.02</v>
      </c>
      <c r="L29" s="26">
        <f t="shared" si="6"/>
        <v>87.668616447959678</v>
      </c>
      <c r="M29" s="26">
        <f t="shared" si="9"/>
        <v>341578.06</v>
      </c>
      <c r="N29" s="26">
        <f t="shared" si="3"/>
        <v>100.2747870036703</v>
      </c>
    </row>
    <row r="30" spans="1:14" s="11" customFormat="1" ht="30" x14ac:dyDescent="0.25">
      <c r="A30" s="18" t="s">
        <v>50</v>
      </c>
      <c r="B30" s="13" t="s">
        <v>41</v>
      </c>
      <c r="C30" s="27">
        <v>89008</v>
      </c>
      <c r="D30" s="27">
        <v>98667</v>
      </c>
      <c r="E30" s="26">
        <v>98667</v>
      </c>
      <c r="F30" s="26">
        <f t="shared" si="0"/>
        <v>110.85183354305231</v>
      </c>
      <c r="G30" s="26">
        <v>114774</v>
      </c>
      <c r="H30" s="26">
        <f t="shared" si="4"/>
        <v>128.94795973395651</v>
      </c>
      <c r="I30" s="26">
        <f t="shared" si="2"/>
        <v>116.32460701146279</v>
      </c>
      <c r="J30" s="26">
        <f t="shared" si="5"/>
        <v>116.32460701146279</v>
      </c>
      <c r="K30" s="26">
        <v>96734</v>
      </c>
      <c r="L30" s="26">
        <f t="shared" si="6"/>
        <v>84.282154494920448</v>
      </c>
      <c r="M30" s="26">
        <v>97893</v>
      </c>
      <c r="N30" s="26">
        <f t="shared" si="3"/>
        <v>101.1981309570575</v>
      </c>
    </row>
    <row r="31" spans="1:14" s="21" customFormat="1" ht="47.25" customHeight="1" x14ac:dyDescent="0.25">
      <c r="A31" s="19" t="s">
        <v>68</v>
      </c>
      <c r="B31" s="20" t="s">
        <v>70</v>
      </c>
      <c r="C31" s="28">
        <v>88768</v>
      </c>
      <c r="D31" s="28">
        <v>98667</v>
      </c>
      <c r="E31" s="28">
        <v>98667</v>
      </c>
      <c r="F31" s="27">
        <f t="shared" si="0"/>
        <v>111.15154109589041</v>
      </c>
      <c r="G31" s="29">
        <v>114774</v>
      </c>
      <c r="H31" s="27">
        <f t="shared" si="4"/>
        <v>129.2965933669791</v>
      </c>
      <c r="I31" s="26">
        <f t="shared" si="2"/>
        <v>116.32460701146279</v>
      </c>
      <c r="J31" s="27">
        <f t="shared" si="5"/>
        <v>116.32460701146279</v>
      </c>
      <c r="K31" s="29">
        <v>96734</v>
      </c>
      <c r="L31" s="27">
        <f t="shared" si="6"/>
        <v>84.282154494920448</v>
      </c>
      <c r="M31" s="29">
        <v>97893</v>
      </c>
      <c r="N31" s="27">
        <f t="shared" si="3"/>
        <v>101.1981309570575</v>
      </c>
    </row>
    <row r="32" spans="1:14" s="21" customFormat="1" ht="45" x14ac:dyDescent="0.25">
      <c r="A32" s="19" t="s">
        <v>69</v>
      </c>
      <c r="B32" s="20" t="s">
        <v>71</v>
      </c>
      <c r="C32" s="28">
        <v>240</v>
      </c>
      <c r="D32" s="28">
        <v>0</v>
      </c>
      <c r="E32" s="28">
        <v>0</v>
      </c>
      <c r="F32" s="30"/>
      <c r="G32" s="30">
        <v>0</v>
      </c>
      <c r="H32" s="30">
        <f t="shared" si="4"/>
        <v>0</v>
      </c>
      <c r="I32" s="26"/>
      <c r="J32" s="30"/>
      <c r="K32" s="30">
        <v>0</v>
      </c>
      <c r="L32" s="30"/>
      <c r="M32" s="30">
        <v>0</v>
      </c>
      <c r="N32" s="30"/>
    </row>
    <row r="33" spans="1:14" s="11" customFormat="1" ht="47.25" x14ac:dyDescent="0.25">
      <c r="A33" s="10" t="s">
        <v>37</v>
      </c>
      <c r="B33" s="13" t="s">
        <v>42</v>
      </c>
      <c r="C33" s="26">
        <v>115310.9</v>
      </c>
      <c r="D33" s="26">
        <v>109068.95</v>
      </c>
      <c r="E33" s="26">
        <v>142301.01999999999</v>
      </c>
      <c r="F33" s="26">
        <f t="shared" si="0"/>
        <v>123.40639089626393</v>
      </c>
      <c r="G33" s="26">
        <v>148805.51</v>
      </c>
      <c r="H33" s="26">
        <f t="shared" si="4"/>
        <v>129.04721930017024</v>
      </c>
      <c r="I33" s="26">
        <f t="shared" si="2"/>
        <v>136.43251356137566</v>
      </c>
      <c r="J33" s="26">
        <f t="shared" si="5"/>
        <v>104.57093701787943</v>
      </c>
      <c r="K33" s="26">
        <v>123599.63</v>
      </c>
      <c r="L33" s="26">
        <f t="shared" si="6"/>
        <v>83.061191752912904</v>
      </c>
      <c r="M33" s="26">
        <v>122353.43</v>
      </c>
      <c r="N33" s="26">
        <f t="shared" si="3"/>
        <v>98.991744554575106</v>
      </c>
    </row>
    <row r="34" spans="1:14" s="11" customFormat="1" ht="31.5" x14ac:dyDescent="0.25">
      <c r="A34" s="10" t="s">
        <v>38</v>
      </c>
      <c r="B34" s="13" t="s">
        <v>43</v>
      </c>
      <c r="C34" s="26">
        <v>114292.05</v>
      </c>
      <c r="D34" s="26">
        <v>115254.9</v>
      </c>
      <c r="E34" s="26">
        <v>122858.41</v>
      </c>
      <c r="F34" s="26">
        <f t="shared" si="0"/>
        <v>107.49514948765028</v>
      </c>
      <c r="G34" s="26">
        <v>117386</v>
      </c>
      <c r="H34" s="26">
        <f t="shared" si="4"/>
        <v>102.70705617757316</v>
      </c>
      <c r="I34" s="26">
        <f t="shared" si="2"/>
        <v>101.84903201512473</v>
      </c>
      <c r="J34" s="26">
        <f t="shared" si="5"/>
        <v>95.545758731534931</v>
      </c>
      <c r="K34" s="26">
        <v>113274.2</v>
      </c>
      <c r="L34" s="26">
        <f t="shared" si="6"/>
        <v>96.497197280766017</v>
      </c>
      <c r="M34" s="26">
        <v>114529.3</v>
      </c>
      <c r="N34" s="26">
        <f t="shared" si="3"/>
        <v>101.10801930183572</v>
      </c>
    </row>
    <row r="35" spans="1:14" s="11" customFormat="1" x14ac:dyDescent="0.25">
      <c r="A35" s="10" t="s">
        <v>39</v>
      </c>
      <c r="B35" s="13" t="s">
        <v>44</v>
      </c>
      <c r="C35" s="26">
        <v>8072.66</v>
      </c>
      <c r="D35" s="26">
        <v>7737.1</v>
      </c>
      <c r="E35" s="26">
        <v>19613.060000000001</v>
      </c>
      <c r="F35" s="26">
        <f t="shared" ref="F35:F38" si="10">E35/C35*100</f>
        <v>242.95659671037799</v>
      </c>
      <c r="G35" s="26">
        <v>7590.89</v>
      </c>
      <c r="H35" s="26">
        <f t="shared" si="4"/>
        <v>94.032078645700437</v>
      </c>
      <c r="I35" s="26">
        <f t="shared" si="2"/>
        <v>98.110273875224564</v>
      </c>
      <c r="J35" s="26">
        <f t="shared" si="5"/>
        <v>38.703241615535774</v>
      </c>
      <c r="K35" s="26">
        <v>7034.19</v>
      </c>
      <c r="L35" s="26">
        <f>K35/G35*100</f>
        <v>92.666209100645631</v>
      </c>
      <c r="M35" s="26">
        <v>6802.33</v>
      </c>
      <c r="N35" s="26">
        <f t="shared" si="3"/>
        <v>96.703813800878294</v>
      </c>
    </row>
    <row r="36" spans="1:14" x14ac:dyDescent="0.25">
      <c r="A36" s="32"/>
      <c r="B36" s="33"/>
      <c r="C36" s="34"/>
      <c r="D36" s="34"/>
      <c r="E36" s="34"/>
      <c r="F36" s="26"/>
      <c r="G36" s="34"/>
      <c r="H36" s="26"/>
      <c r="I36" s="26"/>
      <c r="J36" s="26"/>
      <c r="K36" s="34"/>
      <c r="L36" s="26"/>
      <c r="M36" s="34"/>
      <c r="N36" s="26"/>
    </row>
    <row r="37" spans="1:14" x14ac:dyDescent="0.25">
      <c r="A37" s="35" t="s">
        <v>72</v>
      </c>
      <c r="B37" s="36"/>
      <c r="C37" s="37">
        <f>C10+C12+C14+C19+C21</f>
        <v>70131.41</v>
      </c>
      <c r="D37" s="37">
        <f>D10+D12+D14+D19+D21</f>
        <v>61524.1</v>
      </c>
      <c r="E37" s="37">
        <f t="shared" ref="E37:M37" si="11">E10+E12+E14+E19+E21</f>
        <v>83894.299999999988</v>
      </c>
      <c r="F37" s="38">
        <f t="shared" si="10"/>
        <v>119.62443076504519</v>
      </c>
      <c r="G37" s="37">
        <f t="shared" si="11"/>
        <v>77867.100000000006</v>
      </c>
      <c r="H37" s="38">
        <f t="shared" ref="H37:H38" si="12">G37/C37*100</f>
        <v>111.03027872960205</v>
      </c>
      <c r="I37" s="38">
        <f t="shared" si="2"/>
        <v>126.56357427414623</v>
      </c>
      <c r="J37" s="38">
        <f t="shared" ref="J37:J38" si="13">G37/E37*100</f>
        <v>92.815721687885841</v>
      </c>
      <c r="K37" s="37">
        <f t="shared" si="11"/>
        <v>81094.44</v>
      </c>
      <c r="L37" s="38">
        <f t="shared" si="6"/>
        <v>104.14467727705281</v>
      </c>
      <c r="M37" s="37">
        <f t="shared" si="11"/>
        <v>84884.150000000009</v>
      </c>
      <c r="N37" s="38">
        <f t="shared" si="3"/>
        <v>104.67320570929401</v>
      </c>
    </row>
    <row r="38" spans="1:14" x14ac:dyDescent="0.25">
      <c r="A38" s="35" t="s">
        <v>73</v>
      </c>
      <c r="B38" s="36"/>
      <c r="C38" s="37">
        <f>C22+C23+C24+C25+C26+C27</f>
        <v>23254.54</v>
      </c>
      <c r="D38" s="37">
        <f>D22+D23+D24+D25+D26+D27</f>
        <v>16604.7</v>
      </c>
      <c r="E38" s="37">
        <f t="shared" ref="E38:M38" si="14">E22+E23+E24+E25+E26+E27</f>
        <v>20404.5</v>
      </c>
      <c r="F38" s="38">
        <f t="shared" si="10"/>
        <v>87.744156624899901</v>
      </c>
      <c r="G38" s="37">
        <f t="shared" si="14"/>
        <v>16360.8</v>
      </c>
      <c r="H38" s="38">
        <f t="shared" si="12"/>
        <v>70.35529406300877</v>
      </c>
      <c r="I38" s="38">
        <f t="shared" si="2"/>
        <v>98.531138773961572</v>
      </c>
      <c r="J38" s="38">
        <f t="shared" si="13"/>
        <v>80.182312725134153</v>
      </c>
      <c r="K38" s="37">
        <f t="shared" si="14"/>
        <v>16319.85</v>
      </c>
      <c r="L38" s="38">
        <f t="shared" si="6"/>
        <v>99.749706615813409</v>
      </c>
      <c r="M38" s="37">
        <f t="shared" si="14"/>
        <v>16834.919999999998</v>
      </c>
      <c r="N38" s="38">
        <f t="shared" si="3"/>
        <v>103.15609518469837</v>
      </c>
    </row>
    <row r="39" spans="1:14" x14ac:dyDescent="0.25">
      <c r="A39" s="3"/>
      <c r="B39" s="12"/>
    </row>
    <row r="40" spans="1:14" x14ac:dyDescent="0.25">
      <c r="A40" s="3"/>
      <c r="B40" s="12"/>
    </row>
    <row r="41" spans="1:14" x14ac:dyDescent="0.25">
      <c r="A41" s="3"/>
      <c r="B41" s="12"/>
    </row>
    <row r="42" spans="1:14" x14ac:dyDescent="0.25">
      <c r="A42" s="3"/>
      <c r="B42" s="12"/>
    </row>
    <row r="43" spans="1:14" x14ac:dyDescent="0.25">
      <c r="A43" s="3"/>
      <c r="B43" s="12"/>
    </row>
    <row r="44" spans="1:14" x14ac:dyDescent="0.25">
      <c r="A44" s="3"/>
      <c r="B44" s="12"/>
    </row>
    <row r="45" spans="1:14" x14ac:dyDescent="0.25">
      <c r="A45" s="3"/>
      <c r="B45" s="12"/>
    </row>
    <row r="46" spans="1:14" x14ac:dyDescent="0.25">
      <c r="A46" s="3"/>
      <c r="B46" s="1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25">
      <c r="A47" s="3"/>
      <c r="B47" s="1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25">
      <c r="A48" s="3"/>
      <c r="B48" s="1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x14ac:dyDescent="0.25">
      <c r="A49" s="3"/>
      <c r="B49" s="12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x14ac:dyDescent="0.25">
      <c r="A50" s="3"/>
      <c r="B50" s="1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25">
      <c r="A51" s="3"/>
      <c r="B51" s="1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25">
      <c r="A52" s="3"/>
      <c r="B52" s="1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25">
      <c r="A53" s="3"/>
      <c r="B53" s="1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25">
      <c r="A54" s="3"/>
      <c r="B54" s="1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"/>
      <c r="B55" s="1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x14ac:dyDescent="0.25">
      <c r="A56" s="3"/>
      <c r="B56" s="1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"/>
      <c r="B57" s="1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"/>
      <c r="B58" s="1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3"/>
      <c r="B59" s="1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25">
      <c r="A60" s="3"/>
      <c r="B60" s="1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"/>
      <c r="B61" s="1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x14ac:dyDescent="0.25">
      <c r="A62" s="3"/>
      <c r="B62" s="1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x14ac:dyDescent="0.25">
      <c r="A63" s="3"/>
      <c r="B63" s="1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x14ac:dyDescent="0.25">
      <c r="A64" s="3"/>
      <c r="B64" s="1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x14ac:dyDescent="0.25">
      <c r="A65" s="3"/>
      <c r="B65" s="1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x14ac:dyDescent="0.25">
      <c r="A66" s="3"/>
      <c r="B66" s="1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"/>
      <c r="B67" s="1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x14ac:dyDescent="0.25">
      <c r="A68" s="3"/>
      <c r="B68" s="1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x14ac:dyDescent="0.25">
      <c r="A69" s="3"/>
      <c r="B69" s="1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x14ac:dyDescent="0.25">
      <c r="A70" s="3"/>
      <c r="B70" s="1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x14ac:dyDescent="0.25">
      <c r="A71" s="3"/>
      <c r="B71" s="1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x14ac:dyDescent="0.25">
      <c r="A72" s="3"/>
      <c r="B72" s="1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"/>
      <c r="B73" s="1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x14ac:dyDescent="0.25">
      <c r="A74" s="3"/>
      <c r="B74" s="1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25">
      <c r="A75" s="3"/>
      <c r="B75" s="1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5">
      <c r="A76" s="3"/>
      <c r="B76" s="1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x14ac:dyDescent="0.25">
      <c r="A77" s="3"/>
      <c r="B77" s="1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x14ac:dyDescent="0.25">
      <c r="A78" s="3"/>
      <c r="B78" s="1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"/>
      <c r="B79" s="1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5">
      <c r="A80" s="3"/>
      <c r="B80" s="1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</sheetData>
  <sheetProtection selectLockedCells="1" selectUnlockedCells="1"/>
  <mergeCells count="13">
    <mergeCell ref="K6:K7"/>
    <mergeCell ref="M6:M7"/>
    <mergeCell ref="A4:N4"/>
    <mergeCell ref="L6:L7"/>
    <mergeCell ref="N6:N7"/>
    <mergeCell ref="A6:A7"/>
    <mergeCell ref="B6:B7"/>
    <mergeCell ref="C6:C7"/>
    <mergeCell ref="E6:E7"/>
    <mergeCell ref="F6:F7"/>
    <mergeCell ref="G6:G7"/>
    <mergeCell ref="H6:J6"/>
    <mergeCell ref="D6:D7"/>
  </mergeCells>
  <pageMargins left="0" right="0" top="0.39370078740157483" bottom="0" header="0.19685039370078741" footer="0.31496062992125984"/>
  <pageSetup paperSize="9" scale="64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patrusheva</dc:creator>
  <cp:lastModifiedBy>Пользователь Windows</cp:lastModifiedBy>
  <cp:lastPrinted>2022-11-10T07:45:17Z</cp:lastPrinted>
  <dcterms:created xsi:type="dcterms:W3CDTF">2019-03-13T11:13:00Z</dcterms:created>
  <dcterms:modified xsi:type="dcterms:W3CDTF">2022-11-11T06:10:30Z</dcterms:modified>
</cp:coreProperties>
</file>